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010" activeTab="0"/>
  </bookViews>
  <sheets>
    <sheet name="Independencia Financier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<sst xmlns="http://schemas.openxmlformats.org/spreadsheetml/2006/main" count="17" uniqueCount="17">
  <si>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Año</t>
  </si>
  <si>
    <t>Edad</t>
  </si>
  <si>
    <t>Sueldo Liquido
Mensual</t>
  </si>
  <si>
    <t>Aumento
Anual</t>
  </si>
  <si>
    <t>Gasto
Mensual</t>
  </si>
  <si>
    <t>Ahorro
Mensual</t>
  </si>
  <si>
    <t>Tasa de Ahorro</t>
  </si>
  <si>
    <t>Activos
Iniciales</t>
  </si>
  <si>
    <t>Ahorro
Anual</t>
  </si>
  <si>
    <t>Rentabilidad
Anual</t>
  </si>
  <si>
    <t>Activos
Finales</t>
  </si>
  <si>
    <t>Rentabilidad Anual</t>
  </si>
  <si>
    <t>Ingreso Permanente</t>
  </si>
  <si>
    <t>Ingreso
Permanente
Mensual</t>
  </si>
  <si>
    <t>Tabla de Calculos: Independencia Financiera para Ingenieria Civil Industrial en Chile</t>
  </si>
  <si>
    <t>Copyright © 2020, EjecutivoJoven.com</t>
  </si>
  <si>
    <t>www.ejecutivojoven.com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</si>
</sst>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+0.0%;;&quot;-&quot;"/>
    <numFmt numFmtId="165" formatCode="&quot;$&quot;\ #,##0.00,,\ &quot;MM&quot;"/>
    <numFmt numFmtId="166" formatCode="&quot;$&quot;\ #,##0,,\ &quot;MM&quot;;;&quot;-&quot;"/>
    <numFmt numFmtId="167" formatCode="&quot;$&quot;\ #,##0.0,,\ &quot;MM&quot;;;&quot;-&quot;"/>
    <numFmt numFmtId="168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8" fontId="4" fillId="2" borderId="6" xfId="0" applyNumberFormat="1" applyFont="1" applyFill="1" applyBorder="1" applyAlignment="1">
      <alignment horizontal="center"/>
    </xf>
    <xf numFmtId="168" fontId="4" fillId="2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167" fontId="3" fillId="4" borderId="0" xfId="0" applyNumberFormat="1" applyFont="1" applyFill="1" applyBorder="1" applyAlignment="1">
      <alignment horizontal="center" vertical="center"/>
    </xf>
    <xf numFmtId="167" fontId="3" fillId="4" borderId="6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65" fontId="2" fillId="5" borderId="10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167" fontId="2" fillId="5" borderId="10" xfId="0" applyNumberFormat="1" applyFont="1" applyFill="1" applyBorder="1" applyAlignment="1">
      <alignment horizontal="center" vertical="center"/>
    </xf>
    <xf numFmtId="167" fontId="2" fillId="5" borderId="9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165" fontId="3" fillId="4" borderId="4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2" fillId="5" borderId="8" xfId="0" applyNumberFormat="1" applyFont="1" applyFill="1" applyBorder="1" applyAlignment="1">
      <alignment horizontal="center" vertical="center"/>
    </xf>
    <xf numFmtId="165" fontId="2" fillId="5" borderId="9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2" fillId="5" borderId="8" xfId="0" applyNumberFormat="1" applyFont="1" applyFill="1" applyBorder="1" applyAlignment="1">
      <alignment horizontal="center" vertical="center"/>
    </xf>
    <xf numFmtId="166" fontId="2" fillId="5" borderId="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20" applyFont="1"/>
    <xf numFmtId="168" fontId="4" fillId="2" borderId="12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jecutivojove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workbookViewId="0" topLeftCell="A1"/>
  </sheetViews>
  <sheetFormatPr defaultColWidth="0" defaultRowHeight="15" zeroHeight="1"/>
  <cols>
    <col min="1" max="1" width="4.57421875" style="0" bestFit="1" customWidth="1"/>
    <col min="2" max="2" width="5.28125" style="0" bestFit="1" customWidth="1"/>
    <col min="3" max="6" width="12.00390625" style="0" customWidth="1"/>
    <col min="7" max="10" width="12.00390625" style="1" customWidth="1"/>
    <col min="11" max="11" width="12.00390625" style="0" customWidth="1"/>
    <col min="12" max="16384" width="9.140625" style="0" hidden="1" customWidth="1"/>
  </cols>
  <sheetData>
    <row r="1" spans="1:11" ht="21.75" thickBot="1">
      <c r="A1" s="47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9.5" thickTop="1">
      <c r="A2" s="48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15">
      <c r="A3" s="49" t="s">
        <v>16</v>
      </c>
    </row>
    <row r="4" ht="15"/>
    <row r="5" spans="1:4" ht="15">
      <c r="A5" s="5" t="s">
        <v>6</v>
      </c>
      <c r="B5" s="2"/>
      <c r="C5" s="2"/>
      <c r="D5" s="50">
        <v>0.25</v>
      </c>
    </row>
    <row r="6" spans="1:4" ht="15">
      <c r="A6" s="6" t="s">
        <v>11</v>
      </c>
      <c r="B6" s="3"/>
      <c r="C6" s="3"/>
      <c r="D6" s="8">
        <v>0.06</v>
      </c>
    </row>
    <row r="7" spans="1:4" ht="15">
      <c r="A7" s="7" t="s">
        <v>12</v>
      </c>
      <c r="B7" s="4"/>
      <c r="C7" s="4"/>
      <c r="D7" s="9">
        <v>0.04</v>
      </c>
    </row>
    <row r="8" ht="15"/>
    <row r="9" spans="1:11" ht="45">
      <c r="A9" s="12" t="s">
        <v>0</v>
      </c>
      <c r="B9" s="13" t="s">
        <v>1</v>
      </c>
      <c r="C9" s="14" t="s">
        <v>2</v>
      </c>
      <c r="D9" s="14" t="s">
        <v>3</v>
      </c>
      <c r="E9" s="32" t="s">
        <v>4</v>
      </c>
      <c r="F9" s="15" t="s">
        <v>5</v>
      </c>
      <c r="G9" s="32" t="s">
        <v>7</v>
      </c>
      <c r="H9" s="14" t="s">
        <v>8</v>
      </c>
      <c r="I9" s="14" t="s">
        <v>9</v>
      </c>
      <c r="J9" s="15" t="s">
        <v>10</v>
      </c>
      <c r="K9" s="15" t="s">
        <v>13</v>
      </c>
    </row>
    <row r="10" spans="1:11" ht="15">
      <c r="A10" s="16">
        <v>1</v>
      </c>
      <c r="B10" s="17">
        <v>25</v>
      </c>
      <c r="C10" s="18">
        <v>1143113</v>
      </c>
      <c r="D10" s="19">
        <v>0</v>
      </c>
      <c r="E10" s="33">
        <f>C10-F10</f>
        <v>857334.75</v>
      </c>
      <c r="F10" s="34">
        <f>C10*$D$5</f>
        <v>285778.25</v>
      </c>
      <c r="G10" s="39">
        <v>0</v>
      </c>
      <c r="H10" s="20">
        <f>F10*12</f>
        <v>3429339</v>
      </c>
      <c r="I10" s="20">
        <f>AVERAGE(G10:G10+H10)*$D$6</f>
        <v>205760.34</v>
      </c>
      <c r="J10" s="40">
        <f>G10+H10+I10</f>
        <v>3635099.34</v>
      </c>
      <c r="K10" s="21">
        <f>J10*$D$7/12</f>
        <v>12116.9978</v>
      </c>
    </row>
    <row r="11" spans="1:11" ht="15">
      <c r="A11" s="10">
        <f>A10+1</f>
        <v>2</v>
      </c>
      <c r="B11" s="11">
        <f>B10+1</f>
        <v>26</v>
      </c>
      <c r="C11" s="22">
        <f>C10*(1+D11)</f>
        <v>1340570.7333258449</v>
      </c>
      <c r="D11" s="23">
        <f>RATE($A$14-$A$10,,-$C$10,$C$14)</f>
        <v>0.17273684519889543</v>
      </c>
      <c r="E11" s="35">
        <f aca="true" t="shared" si="0" ref="E11:E45">C11-F11</f>
        <v>1005428.0499943837</v>
      </c>
      <c r="F11" s="36">
        <f aca="true" t="shared" si="1" ref="F11:F45">C11*$D$5</f>
        <v>335142.6833314612</v>
      </c>
      <c r="G11" s="41">
        <f>J10</f>
        <v>3635099.34</v>
      </c>
      <c r="H11" s="24">
        <f>F11*12</f>
        <v>4021712.199977535</v>
      </c>
      <c r="I11" s="24">
        <f aca="true" t="shared" si="2" ref="I11:I45">AVERAGE(G11:G11+H11)*$D$6</f>
        <v>459408.6923986521</v>
      </c>
      <c r="J11" s="42">
        <f>G11+H11+I11</f>
        <v>8116220.232376187</v>
      </c>
      <c r="K11" s="25">
        <f aca="true" t="shared" si="3" ref="K11:K45">J11*$D$7/12</f>
        <v>27054.067441253956</v>
      </c>
    </row>
    <row r="12" spans="1:11" ht="15">
      <c r="A12" s="10">
        <f aca="true" t="shared" si="4" ref="A12:A43">A11+1</f>
        <v>3</v>
      </c>
      <c r="B12" s="11">
        <f aca="true" t="shared" si="5" ref="B12:B43">B11+1</f>
        <v>27</v>
      </c>
      <c r="C12" s="22">
        <f aca="true" t="shared" si="6" ref="C12:C45">C11*(1+D12)</f>
        <v>1572136.692566521</v>
      </c>
      <c r="D12" s="23">
        <f>RATE($A$14-$A$10,,-$C$10,$C$14)</f>
        <v>0.17273684519889543</v>
      </c>
      <c r="E12" s="35">
        <f t="shared" si="0"/>
        <v>1179102.5194248906</v>
      </c>
      <c r="F12" s="36">
        <f t="shared" si="1"/>
        <v>393034.17314163025</v>
      </c>
      <c r="G12" s="41">
        <f aca="true" t="shared" si="7" ref="G12:G45">J11</f>
        <v>8116220.232376187</v>
      </c>
      <c r="H12" s="24">
        <f aca="true" t="shared" si="8" ref="H12:H45">F12*12</f>
        <v>4716410.077699563</v>
      </c>
      <c r="I12" s="24">
        <f t="shared" si="2"/>
        <v>769957.8186045449</v>
      </c>
      <c r="J12" s="42">
        <f aca="true" t="shared" si="9" ref="J12:J45">G12+H12+I12</f>
        <v>13602588.128680294</v>
      </c>
      <c r="K12" s="25">
        <f t="shared" si="3"/>
        <v>45341.96042893431</v>
      </c>
    </row>
    <row r="13" spans="1:11" ht="15">
      <c r="A13" s="10">
        <f t="shared" si="4"/>
        <v>4</v>
      </c>
      <c r="B13" s="11">
        <f t="shared" si="5"/>
        <v>28</v>
      </c>
      <c r="C13" s="22">
        <f t="shared" si="6"/>
        <v>1843702.6250618873</v>
      </c>
      <c r="D13" s="23">
        <f>RATE($A$14-$A$10,,-$C$10,$C$14)</f>
        <v>0.17273684519889543</v>
      </c>
      <c r="E13" s="35">
        <f t="shared" si="0"/>
        <v>1382776.9687964155</v>
      </c>
      <c r="F13" s="36">
        <f t="shared" si="1"/>
        <v>460925.6562654718</v>
      </c>
      <c r="G13" s="41">
        <f t="shared" si="7"/>
        <v>13602588.128680294</v>
      </c>
      <c r="H13" s="24">
        <f t="shared" si="8"/>
        <v>5531107.875185662</v>
      </c>
      <c r="I13" s="24">
        <f t="shared" si="2"/>
        <v>1148021.7602319573</v>
      </c>
      <c r="J13" s="42">
        <f t="shared" si="9"/>
        <v>20281717.764097914</v>
      </c>
      <c r="K13" s="25">
        <f t="shared" si="3"/>
        <v>67605.72588032638</v>
      </c>
    </row>
    <row r="14" spans="1:11" ht="15">
      <c r="A14" s="16">
        <f t="shared" si="4"/>
        <v>5</v>
      </c>
      <c r="B14" s="17">
        <f t="shared" si="5"/>
        <v>29</v>
      </c>
      <c r="C14" s="18">
        <v>2162178</v>
      </c>
      <c r="D14" s="19">
        <f>RATE($A$14-$A$10,,-$C$10,$C$14)</f>
        <v>0.17273684519889543</v>
      </c>
      <c r="E14" s="33">
        <f t="shared" si="0"/>
        <v>1621633.5</v>
      </c>
      <c r="F14" s="34">
        <f t="shared" si="1"/>
        <v>540544.5</v>
      </c>
      <c r="G14" s="39">
        <f t="shared" si="7"/>
        <v>20281717.764097914</v>
      </c>
      <c r="H14" s="20">
        <f t="shared" si="8"/>
        <v>6486534</v>
      </c>
      <c r="I14" s="20">
        <f t="shared" si="2"/>
        <v>1606095.1058458749</v>
      </c>
      <c r="J14" s="40">
        <f t="shared" si="9"/>
        <v>28374346.86994379</v>
      </c>
      <c r="K14" s="21">
        <f t="shared" si="3"/>
        <v>94581.15623314597</v>
      </c>
    </row>
    <row r="15" spans="1:11" ht="15">
      <c r="A15" s="10">
        <f t="shared" si="4"/>
        <v>6</v>
      </c>
      <c r="B15" s="11">
        <f t="shared" si="5"/>
        <v>30</v>
      </c>
      <c r="C15" s="22">
        <f t="shared" si="6"/>
        <v>2303028.3577896166</v>
      </c>
      <c r="D15" s="23">
        <f>RATE($A$19-$A$14,,-$C$14,$C$19)</f>
        <v>0.06514281330659005</v>
      </c>
      <c r="E15" s="35">
        <f t="shared" si="0"/>
        <v>1727271.2683422123</v>
      </c>
      <c r="F15" s="36">
        <f t="shared" si="1"/>
        <v>575757.0894474041</v>
      </c>
      <c r="G15" s="41">
        <f t="shared" si="7"/>
        <v>28374346.86994379</v>
      </c>
      <c r="H15" s="24">
        <f t="shared" si="8"/>
        <v>6909085.073368849</v>
      </c>
      <c r="I15" s="24">
        <f t="shared" si="2"/>
        <v>2117005.916598758</v>
      </c>
      <c r="J15" s="42">
        <f t="shared" si="9"/>
        <v>37400437.8599114</v>
      </c>
      <c r="K15" s="25">
        <f t="shared" si="3"/>
        <v>124668.12619970465</v>
      </c>
    </row>
    <row r="16" spans="1:11" ht="15">
      <c r="A16" s="10">
        <f t="shared" si="4"/>
        <v>7</v>
      </c>
      <c r="B16" s="11">
        <f t="shared" si="5"/>
        <v>31</v>
      </c>
      <c r="C16" s="22">
        <f t="shared" si="6"/>
        <v>2453054.1041408884</v>
      </c>
      <c r="D16" s="23">
        <f>RATE($A$19-$A$14,,-$C$14,$C$19)</f>
        <v>0.06514281330659005</v>
      </c>
      <c r="E16" s="35">
        <f t="shared" si="0"/>
        <v>1839790.5781056662</v>
      </c>
      <c r="F16" s="36">
        <f t="shared" si="1"/>
        <v>613263.5260352221</v>
      </c>
      <c r="G16" s="41">
        <f t="shared" si="7"/>
        <v>37400437.8599114</v>
      </c>
      <c r="H16" s="24">
        <f t="shared" si="8"/>
        <v>7359162.312422665</v>
      </c>
      <c r="I16" s="24">
        <f t="shared" si="2"/>
        <v>2685576.0103400433</v>
      </c>
      <c r="J16" s="42">
        <f t="shared" si="9"/>
        <v>47445176.1826741</v>
      </c>
      <c r="K16" s="25">
        <f t="shared" si="3"/>
        <v>158150.58727558036</v>
      </c>
    </row>
    <row r="17" spans="1:11" ht="15">
      <c r="A17" s="10">
        <f t="shared" si="4"/>
        <v>8</v>
      </c>
      <c r="B17" s="11">
        <f t="shared" si="5"/>
        <v>32</v>
      </c>
      <c r="C17" s="22">
        <f t="shared" si="6"/>
        <v>2612852.949677903</v>
      </c>
      <c r="D17" s="23">
        <f>RATE($A$19-$A$14,,-$C$14,$C$19)</f>
        <v>0.06514281330659005</v>
      </c>
      <c r="E17" s="35">
        <f t="shared" si="0"/>
        <v>1959639.7122584274</v>
      </c>
      <c r="F17" s="36">
        <f t="shared" si="1"/>
        <v>653213.2374194758</v>
      </c>
      <c r="G17" s="41">
        <f t="shared" si="7"/>
        <v>47445176.1826741</v>
      </c>
      <c r="H17" s="24">
        <f t="shared" si="8"/>
        <v>7838558.84903371</v>
      </c>
      <c r="I17" s="24">
        <f t="shared" si="2"/>
        <v>3317024.1019024686</v>
      </c>
      <c r="J17" s="42">
        <f t="shared" si="9"/>
        <v>58600759.13361028</v>
      </c>
      <c r="K17" s="25">
        <f t="shared" si="3"/>
        <v>195335.86377870094</v>
      </c>
    </row>
    <row r="18" spans="1:11" ht="15">
      <c r="A18" s="10">
        <f t="shared" si="4"/>
        <v>9</v>
      </c>
      <c r="B18" s="11">
        <f t="shared" si="5"/>
        <v>33</v>
      </c>
      <c r="C18" s="22">
        <f t="shared" si="6"/>
        <v>2783061.541576344</v>
      </c>
      <c r="D18" s="23">
        <f>RATE($A$19-$A$14,,-$C$14,$C$19)</f>
        <v>0.06514281330659005</v>
      </c>
      <c r="E18" s="35">
        <f t="shared" si="0"/>
        <v>2087296.156182258</v>
      </c>
      <c r="F18" s="36">
        <f t="shared" si="1"/>
        <v>695765.385394086</v>
      </c>
      <c r="G18" s="41">
        <f t="shared" si="7"/>
        <v>58600759.13361028</v>
      </c>
      <c r="H18" s="24">
        <f t="shared" si="8"/>
        <v>8349184.624729032</v>
      </c>
      <c r="I18" s="24">
        <f t="shared" si="2"/>
        <v>4016996.625500358</v>
      </c>
      <c r="J18" s="42">
        <f t="shared" si="9"/>
        <v>70966940.38383967</v>
      </c>
      <c r="K18" s="25">
        <f t="shared" si="3"/>
        <v>236556.4679461322</v>
      </c>
    </row>
    <row r="19" spans="1:11" ht="15">
      <c r="A19" s="16">
        <f t="shared" si="4"/>
        <v>10</v>
      </c>
      <c r="B19" s="17">
        <f t="shared" si="5"/>
        <v>34</v>
      </c>
      <c r="C19" s="18">
        <v>2964358</v>
      </c>
      <c r="D19" s="19">
        <f>RATE($A$19-$A$14,,-$C$14,$C$19)</f>
        <v>0.06514281330659005</v>
      </c>
      <c r="E19" s="33">
        <f t="shared" si="0"/>
        <v>2223268.5</v>
      </c>
      <c r="F19" s="34">
        <f t="shared" si="1"/>
        <v>741089.5</v>
      </c>
      <c r="G19" s="39">
        <f t="shared" si="7"/>
        <v>70966940.38383967</v>
      </c>
      <c r="H19" s="20">
        <f t="shared" si="8"/>
        <v>8893074</v>
      </c>
      <c r="I19" s="20">
        <f t="shared" si="2"/>
        <v>4791600.86303038</v>
      </c>
      <c r="J19" s="40">
        <f t="shared" si="9"/>
        <v>84651615.24687004</v>
      </c>
      <c r="K19" s="21">
        <f t="shared" si="3"/>
        <v>282172.05082290014</v>
      </c>
    </row>
    <row r="20" spans="1:11" ht="15">
      <c r="A20" s="10">
        <f t="shared" si="4"/>
        <v>11</v>
      </c>
      <c r="B20" s="11">
        <f t="shared" si="5"/>
        <v>35</v>
      </c>
      <c r="C20" s="22">
        <f t="shared" si="6"/>
        <v>3075836.179333124</v>
      </c>
      <c r="D20" s="23">
        <f>RATE($A$24-$A$19,,-$C$19,$C$24)</f>
        <v>0.03760617959542125</v>
      </c>
      <c r="E20" s="35">
        <f t="shared" si="0"/>
        <v>2306877.1344998428</v>
      </c>
      <c r="F20" s="36">
        <f t="shared" si="1"/>
        <v>768959.044833281</v>
      </c>
      <c r="G20" s="41">
        <f t="shared" si="7"/>
        <v>84651615.24687004</v>
      </c>
      <c r="H20" s="24">
        <f t="shared" si="8"/>
        <v>9227508.537999371</v>
      </c>
      <c r="I20" s="24">
        <f t="shared" si="2"/>
        <v>5632747.427092165</v>
      </c>
      <c r="J20" s="42">
        <f t="shared" si="9"/>
        <v>99511871.21196158</v>
      </c>
      <c r="K20" s="25">
        <f t="shared" si="3"/>
        <v>331706.2373732053</v>
      </c>
    </row>
    <row r="21" spans="1:11" ht="15">
      <c r="A21" s="10">
        <f t="shared" si="4"/>
        <v>12</v>
      </c>
      <c r="B21" s="11">
        <f t="shared" si="5"/>
        <v>36</v>
      </c>
      <c r="C21" s="22">
        <f t="shared" si="6"/>
        <v>3191506.6270992197</v>
      </c>
      <c r="D21" s="23">
        <f>RATE($A$24-$A$19,,-$C$19,$C$24)</f>
        <v>0.03760617959542125</v>
      </c>
      <c r="E21" s="35">
        <f t="shared" si="0"/>
        <v>2393629.970324415</v>
      </c>
      <c r="F21" s="36">
        <f t="shared" si="1"/>
        <v>797876.6567748049</v>
      </c>
      <c r="G21" s="41">
        <f t="shared" si="7"/>
        <v>99511871.21196158</v>
      </c>
      <c r="H21" s="24">
        <f t="shared" si="8"/>
        <v>9574519.88129766</v>
      </c>
      <c r="I21" s="24">
        <f t="shared" si="2"/>
        <v>6545183.465595555</v>
      </c>
      <c r="J21" s="42">
        <f t="shared" si="9"/>
        <v>115631574.5588548</v>
      </c>
      <c r="K21" s="25">
        <f t="shared" si="3"/>
        <v>385438.58186284936</v>
      </c>
    </row>
    <row r="22" spans="1:11" ht="15">
      <c r="A22" s="10">
        <f t="shared" si="4"/>
        <v>13</v>
      </c>
      <c r="B22" s="11">
        <f t="shared" si="5"/>
        <v>37</v>
      </c>
      <c r="C22" s="22">
        <f t="shared" si="6"/>
        <v>3311526.99849789</v>
      </c>
      <c r="D22" s="23">
        <f>RATE($A$24-$A$19,,-$C$19,$C$24)</f>
        <v>0.03760617959542125</v>
      </c>
      <c r="E22" s="35">
        <f t="shared" si="0"/>
        <v>2483645.2488734173</v>
      </c>
      <c r="F22" s="36">
        <f t="shared" si="1"/>
        <v>827881.7496244725</v>
      </c>
      <c r="G22" s="41">
        <f t="shared" si="7"/>
        <v>115631574.5588548</v>
      </c>
      <c r="H22" s="24">
        <f t="shared" si="8"/>
        <v>9934580.995493669</v>
      </c>
      <c r="I22" s="24">
        <f t="shared" si="2"/>
        <v>7533969.333260908</v>
      </c>
      <c r="J22" s="42">
        <f t="shared" si="9"/>
        <v>133100124.88760938</v>
      </c>
      <c r="K22" s="25">
        <f t="shared" si="3"/>
        <v>443667.082958698</v>
      </c>
    </row>
    <row r="23" spans="1:11" ht="15">
      <c r="A23" s="10">
        <f t="shared" si="4"/>
        <v>14</v>
      </c>
      <c r="B23" s="11">
        <f t="shared" si="5"/>
        <v>38</v>
      </c>
      <c r="C23" s="22">
        <f t="shared" si="6"/>
        <v>3436060.877538488</v>
      </c>
      <c r="D23" s="23">
        <f>RATE($A$24-$A$19,,-$C$19,$C$24)</f>
        <v>0.03760617959542125</v>
      </c>
      <c r="E23" s="35">
        <f t="shared" si="0"/>
        <v>2577045.658153866</v>
      </c>
      <c r="F23" s="36">
        <f t="shared" si="1"/>
        <v>859015.219384622</v>
      </c>
      <c r="G23" s="41">
        <f t="shared" si="7"/>
        <v>133100124.88760938</v>
      </c>
      <c r="H23" s="24">
        <f t="shared" si="8"/>
        <v>10308182.632615464</v>
      </c>
      <c r="I23" s="24">
        <f t="shared" si="2"/>
        <v>8604498.45121349</v>
      </c>
      <c r="J23" s="42">
        <f t="shared" si="9"/>
        <v>152012805.97143832</v>
      </c>
      <c r="K23" s="25">
        <f t="shared" si="3"/>
        <v>506709.3532381277</v>
      </c>
    </row>
    <row r="24" spans="1:11" ht="15">
      <c r="A24" s="16">
        <f t="shared" si="4"/>
        <v>15</v>
      </c>
      <c r="B24" s="17">
        <f t="shared" si="5"/>
        <v>39</v>
      </c>
      <c r="C24" s="18">
        <v>3565278</v>
      </c>
      <c r="D24" s="19">
        <f>RATE($A$24-$A$19,,-$C$19,$C$24)</f>
        <v>0.03760617959542125</v>
      </c>
      <c r="E24" s="33">
        <f t="shared" si="0"/>
        <v>2673958.5</v>
      </c>
      <c r="F24" s="34">
        <f t="shared" si="1"/>
        <v>891319.5</v>
      </c>
      <c r="G24" s="39">
        <f t="shared" si="7"/>
        <v>152012805.97143832</v>
      </c>
      <c r="H24" s="20">
        <f t="shared" si="8"/>
        <v>10695834</v>
      </c>
      <c r="I24" s="20">
        <f t="shared" si="2"/>
        <v>9762518.398286298</v>
      </c>
      <c r="J24" s="40">
        <f t="shared" si="9"/>
        <v>172471158.36972463</v>
      </c>
      <c r="K24" s="21">
        <f t="shared" si="3"/>
        <v>574903.8612324154</v>
      </c>
    </row>
    <row r="25" spans="1:11" ht="15">
      <c r="A25" s="10">
        <f t="shared" si="4"/>
        <v>16</v>
      </c>
      <c r="B25" s="11">
        <f t="shared" si="5"/>
        <v>40</v>
      </c>
      <c r="C25" s="22">
        <f t="shared" si="6"/>
        <v>3659895.330430324</v>
      </c>
      <c r="D25" s="23">
        <f>RATE($A$29-$A$24,,-$C$24,$C$29)</f>
        <v>0.026538556160367918</v>
      </c>
      <c r="E25" s="35">
        <f t="shared" si="0"/>
        <v>2744921.497822743</v>
      </c>
      <c r="F25" s="36">
        <f t="shared" si="1"/>
        <v>914973.832607581</v>
      </c>
      <c r="G25" s="41">
        <f t="shared" si="7"/>
        <v>172471158.36972463</v>
      </c>
      <c r="H25" s="24">
        <f t="shared" si="8"/>
        <v>10979685.991290972</v>
      </c>
      <c r="I25" s="24">
        <f t="shared" si="2"/>
        <v>11007050.661660938</v>
      </c>
      <c r="J25" s="42">
        <f t="shared" si="9"/>
        <v>194457895.02267656</v>
      </c>
      <c r="K25" s="25">
        <f t="shared" si="3"/>
        <v>648192.9834089219</v>
      </c>
    </row>
    <row r="26" spans="1:11" ht="15">
      <c r="A26" s="10">
        <f t="shared" si="4"/>
        <v>17</v>
      </c>
      <c r="B26" s="11">
        <f t="shared" si="5"/>
        <v>41</v>
      </c>
      <c r="C26" s="22">
        <f t="shared" si="6"/>
        <v>3757023.668198018</v>
      </c>
      <c r="D26" s="23">
        <f aca="true" t="shared" si="10" ref="D26:D29">RATE($A$29-$A$24,,-$C$24,$C$29)</f>
        <v>0.026538556160367918</v>
      </c>
      <c r="E26" s="35">
        <f t="shared" si="0"/>
        <v>2817767.7511485135</v>
      </c>
      <c r="F26" s="36">
        <f t="shared" si="1"/>
        <v>939255.9170495045</v>
      </c>
      <c r="G26" s="41">
        <f t="shared" si="7"/>
        <v>194457895.02267656</v>
      </c>
      <c r="H26" s="24">
        <f t="shared" si="8"/>
        <v>11271071.004594054</v>
      </c>
      <c r="I26" s="24">
        <f t="shared" si="2"/>
        <v>12343737.961636236</v>
      </c>
      <c r="J26" s="42">
        <f t="shared" si="9"/>
        <v>218072703.98890686</v>
      </c>
      <c r="K26" s="25">
        <f t="shared" si="3"/>
        <v>726909.0132963563</v>
      </c>
    </row>
    <row r="27" spans="1:11" ht="15">
      <c r="A27" s="10">
        <f t="shared" si="4"/>
        <v>18</v>
      </c>
      <c r="B27" s="11">
        <f t="shared" si="5"/>
        <v>42</v>
      </c>
      <c r="C27" s="22">
        <f t="shared" si="6"/>
        <v>3856729.6518123224</v>
      </c>
      <c r="D27" s="23">
        <f t="shared" si="10"/>
        <v>0.026538556160367918</v>
      </c>
      <c r="E27" s="35">
        <f t="shared" si="0"/>
        <v>2892547.238859242</v>
      </c>
      <c r="F27" s="36">
        <f t="shared" si="1"/>
        <v>964182.4129530806</v>
      </c>
      <c r="G27" s="41">
        <f t="shared" si="7"/>
        <v>218072703.98890686</v>
      </c>
      <c r="H27" s="24">
        <f t="shared" si="8"/>
        <v>11570188.955436967</v>
      </c>
      <c r="I27" s="24">
        <f t="shared" si="2"/>
        <v>13778573.57666063</v>
      </c>
      <c r="J27" s="42">
        <f t="shared" si="9"/>
        <v>243421466.52100447</v>
      </c>
      <c r="K27" s="25">
        <f t="shared" si="3"/>
        <v>811404.8884033483</v>
      </c>
    </row>
    <row r="28" spans="1:11" ht="15">
      <c r="A28" s="10">
        <f t="shared" si="4"/>
        <v>19</v>
      </c>
      <c r="B28" s="11">
        <f t="shared" si="5"/>
        <v>43</v>
      </c>
      <c r="C28" s="22">
        <f t="shared" si="6"/>
        <v>3959081.6882723</v>
      </c>
      <c r="D28" s="23">
        <f t="shared" si="10"/>
        <v>0.026538556160367918</v>
      </c>
      <c r="E28" s="35">
        <f t="shared" si="0"/>
        <v>2969311.266204225</v>
      </c>
      <c r="F28" s="36">
        <f t="shared" si="1"/>
        <v>989770.422068075</v>
      </c>
      <c r="G28" s="41">
        <f t="shared" si="7"/>
        <v>243421466.52100447</v>
      </c>
      <c r="H28" s="24">
        <f t="shared" si="8"/>
        <v>11877245.0648169</v>
      </c>
      <c r="I28" s="24">
        <f t="shared" si="2"/>
        <v>15317922.69514928</v>
      </c>
      <c r="J28" s="42">
        <f t="shared" si="9"/>
        <v>270616634.28097063</v>
      </c>
      <c r="K28" s="25">
        <f t="shared" si="3"/>
        <v>902055.4476032355</v>
      </c>
    </row>
    <row r="29" spans="1:11" ht="15">
      <c r="A29" s="16">
        <f t="shared" si="4"/>
        <v>20</v>
      </c>
      <c r="B29" s="17">
        <f t="shared" si="5"/>
        <v>44</v>
      </c>
      <c r="C29" s="18">
        <v>4064150</v>
      </c>
      <c r="D29" s="19">
        <f t="shared" si="10"/>
        <v>0.026538556160367918</v>
      </c>
      <c r="E29" s="33">
        <f t="shared" si="0"/>
        <v>3048112.5</v>
      </c>
      <c r="F29" s="34">
        <f t="shared" si="1"/>
        <v>1016037.5</v>
      </c>
      <c r="G29" s="39">
        <f t="shared" si="7"/>
        <v>270616634.28097063</v>
      </c>
      <c r="H29" s="20">
        <f t="shared" si="8"/>
        <v>12192450</v>
      </c>
      <c r="I29" s="20">
        <f t="shared" si="2"/>
        <v>16968545.056858238</v>
      </c>
      <c r="J29" s="40">
        <f t="shared" si="9"/>
        <v>299777629.3378289</v>
      </c>
      <c r="K29" s="21">
        <f t="shared" si="3"/>
        <v>999258.7644594297</v>
      </c>
    </row>
    <row r="30" spans="1:11" ht="15">
      <c r="A30" s="10">
        <f t="shared" si="4"/>
        <v>21</v>
      </c>
      <c r="B30" s="11">
        <f t="shared" si="5"/>
        <v>45</v>
      </c>
      <c r="C30" s="22">
        <f t="shared" si="6"/>
        <v>4104791.5</v>
      </c>
      <c r="D30" s="23">
        <v>0.01</v>
      </c>
      <c r="E30" s="35">
        <f t="shared" si="0"/>
        <v>3078593.625</v>
      </c>
      <c r="F30" s="36">
        <f t="shared" si="1"/>
        <v>1026197.875</v>
      </c>
      <c r="G30" s="41">
        <f t="shared" si="7"/>
        <v>299777629.3378289</v>
      </c>
      <c r="H30" s="24">
        <f t="shared" si="8"/>
        <v>12314374.5</v>
      </c>
      <c r="I30" s="24">
        <f t="shared" si="2"/>
        <v>18725520.23026973</v>
      </c>
      <c r="J30" s="42">
        <f t="shared" si="9"/>
        <v>330817524.0680986</v>
      </c>
      <c r="K30" s="25">
        <f t="shared" si="3"/>
        <v>1102725.0802269953</v>
      </c>
    </row>
    <row r="31" spans="1:11" ht="15">
      <c r="A31" s="10">
        <f t="shared" si="4"/>
        <v>22</v>
      </c>
      <c r="B31" s="11">
        <f t="shared" si="5"/>
        <v>46</v>
      </c>
      <c r="C31" s="22">
        <f t="shared" si="6"/>
        <v>4145839.415</v>
      </c>
      <c r="D31" s="23">
        <v>0.01</v>
      </c>
      <c r="E31" s="35">
        <f t="shared" si="0"/>
        <v>3109379.5612500003</v>
      </c>
      <c r="F31" s="36">
        <f t="shared" si="1"/>
        <v>1036459.85375</v>
      </c>
      <c r="G31" s="41">
        <f t="shared" si="7"/>
        <v>330817524.0680986</v>
      </c>
      <c r="H31" s="24">
        <f t="shared" si="8"/>
        <v>12437518.245000001</v>
      </c>
      <c r="I31" s="24">
        <f t="shared" si="2"/>
        <v>20595302.538785916</v>
      </c>
      <c r="J31" s="42">
        <f t="shared" si="9"/>
        <v>363850344.85188454</v>
      </c>
      <c r="K31" s="25">
        <f t="shared" si="3"/>
        <v>1212834.4828396153</v>
      </c>
    </row>
    <row r="32" spans="1:11" ht="15">
      <c r="A32" s="10">
        <f t="shared" si="4"/>
        <v>23</v>
      </c>
      <c r="B32" s="11">
        <f t="shared" si="5"/>
        <v>47</v>
      </c>
      <c r="C32" s="22">
        <f t="shared" si="6"/>
        <v>4187297.80915</v>
      </c>
      <c r="D32" s="23">
        <v>0.01</v>
      </c>
      <c r="E32" s="35">
        <f t="shared" si="0"/>
        <v>3140473.3568625003</v>
      </c>
      <c r="F32" s="36">
        <f t="shared" si="1"/>
        <v>1046824.4522875</v>
      </c>
      <c r="G32" s="41">
        <f t="shared" si="7"/>
        <v>363850344.85188454</v>
      </c>
      <c r="H32" s="24">
        <f t="shared" si="8"/>
        <v>12561893.427450001</v>
      </c>
      <c r="I32" s="24">
        <f t="shared" si="2"/>
        <v>22584734.29676007</v>
      </c>
      <c r="J32" s="42">
        <f t="shared" si="9"/>
        <v>398996972.5760946</v>
      </c>
      <c r="K32" s="25">
        <f t="shared" si="3"/>
        <v>1329989.9085869822</v>
      </c>
    </row>
    <row r="33" spans="1:11" ht="15">
      <c r="A33" s="10">
        <f t="shared" si="4"/>
        <v>24</v>
      </c>
      <c r="B33" s="11">
        <f t="shared" si="5"/>
        <v>48</v>
      </c>
      <c r="C33" s="22">
        <f t="shared" si="6"/>
        <v>4229170.7872415</v>
      </c>
      <c r="D33" s="23">
        <v>0.01</v>
      </c>
      <c r="E33" s="35">
        <f t="shared" si="0"/>
        <v>3171878.090431125</v>
      </c>
      <c r="F33" s="36">
        <f t="shared" si="1"/>
        <v>1057292.696810375</v>
      </c>
      <c r="G33" s="41">
        <f t="shared" si="7"/>
        <v>398996972.5760946</v>
      </c>
      <c r="H33" s="24">
        <f t="shared" si="8"/>
        <v>12687512.3617245</v>
      </c>
      <c r="I33" s="24">
        <f t="shared" si="2"/>
        <v>24701069.096269146</v>
      </c>
      <c r="J33" s="42">
        <f t="shared" si="9"/>
        <v>436385554.03408825</v>
      </c>
      <c r="K33" s="25">
        <f t="shared" si="3"/>
        <v>1454618.5134469608</v>
      </c>
    </row>
    <row r="34" spans="1:11" ht="15">
      <c r="A34" s="10">
        <f t="shared" si="4"/>
        <v>25</v>
      </c>
      <c r="B34" s="11">
        <f t="shared" si="5"/>
        <v>49</v>
      </c>
      <c r="C34" s="22">
        <f t="shared" si="6"/>
        <v>4271462.495113915</v>
      </c>
      <c r="D34" s="23">
        <v>0.01</v>
      </c>
      <c r="E34" s="35">
        <f t="shared" si="0"/>
        <v>3203596.871335436</v>
      </c>
      <c r="F34" s="36">
        <f t="shared" si="1"/>
        <v>1067865.6237784787</v>
      </c>
      <c r="G34" s="41">
        <f t="shared" si="7"/>
        <v>436385554.03408825</v>
      </c>
      <c r="H34" s="24">
        <f t="shared" si="8"/>
        <v>12814387.485341744</v>
      </c>
      <c r="I34" s="24">
        <f t="shared" si="2"/>
        <v>26951996.4911658</v>
      </c>
      <c r="J34" s="42">
        <f t="shared" si="9"/>
        <v>476151938.0105958</v>
      </c>
      <c r="K34" s="25">
        <f t="shared" si="3"/>
        <v>1587173.1267019862</v>
      </c>
    </row>
    <row r="35" spans="1:11" ht="15">
      <c r="A35" s="10">
        <f t="shared" si="4"/>
        <v>26</v>
      </c>
      <c r="B35" s="11">
        <f t="shared" si="5"/>
        <v>50</v>
      </c>
      <c r="C35" s="22">
        <f t="shared" si="6"/>
        <v>4314177.120065054</v>
      </c>
      <c r="D35" s="23">
        <v>0.01</v>
      </c>
      <c r="E35" s="35">
        <f t="shared" si="0"/>
        <v>3235632.8400487904</v>
      </c>
      <c r="F35" s="36">
        <f t="shared" si="1"/>
        <v>1078544.2800162635</v>
      </c>
      <c r="G35" s="41">
        <f t="shared" si="7"/>
        <v>476151938.0105958</v>
      </c>
      <c r="H35" s="24">
        <f t="shared" si="8"/>
        <v>12942531.360195162</v>
      </c>
      <c r="I35" s="24">
        <f t="shared" si="2"/>
        <v>29345668.162247457</v>
      </c>
      <c r="J35" s="42">
        <f t="shared" si="9"/>
        <v>518440137.53303844</v>
      </c>
      <c r="K35" s="25">
        <f t="shared" si="3"/>
        <v>1728133.791776795</v>
      </c>
    </row>
    <row r="36" spans="1:11" ht="15">
      <c r="A36" s="10">
        <f t="shared" si="4"/>
        <v>27</v>
      </c>
      <c r="B36" s="11">
        <f t="shared" si="5"/>
        <v>51</v>
      </c>
      <c r="C36" s="22">
        <f t="shared" si="6"/>
        <v>4357318.891265704</v>
      </c>
      <c r="D36" s="23">
        <v>0.01</v>
      </c>
      <c r="E36" s="35">
        <f t="shared" si="0"/>
        <v>3267989.168449278</v>
      </c>
      <c r="F36" s="36">
        <f t="shared" si="1"/>
        <v>1089329.722816426</v>
      </c>
      <c r="G36" s="41">
        <f t="shared" si="7"/>
        <v>518440137.53303844</v>
      </c>
      <c r="H36" s="24">
        <f t="shared" si="8"/>
        <v>13071956.673797112</v>
      </c>
      <c r="I36" s="24">
        <f t="shared" si="2"/>
        <v>31890725.652410135</v>
      </c>
      <c r="J36" s="42">
        <f t="shared" si="9"/>
        <v>563402819.8592457</v>
      </c>
      <c r="K36" s="25">
        <f t="shared" si="3"/>
        <v>1878009.399530819</v>
      </c>
    </row>
    <row r="37" spans="1:11" ht="15">
      <c r="A37" s="10">
        <f t="shared" si="4"/>
        <v>28</v>
      </c>
      <c r="B37" s="11">
        <f t="shared" si="5"/>
        <v>52</v>
      </c>
      <c r="C37" s="22">
        <f t="shared" si="6"/>
        <v>4400892.080178361</v>
      </c>
      <c r="D37" s="23">
        <v>0.01</v>
      </c>
      <c r="E37" s="35">
        <f t="shared" si="0"/>
        <v>3300669.060133771</v>
      </c>
      <c r="F37" s="36">
        <f t="shared" si="1"/>
        <v>1100223.0200445903</v>
      </c>
      <c r="G37" s="41">
        <f t="shared" si="7"/>
        <v>563402819.8592457</v>
      </c>
      <c r="H37" s="24">
        <f t="shared" si="8"/>
        <v>13202676.240535084</v>
      </c>
      <c r="I37" s="24">
        <f t="shared" si="2"/>
        <v>34596329.765986845</v>
      </c>
      <c r="J37" s="42">
        <f t="shared" si="9"/>
        <v>611201825.8657676</v>
      </c>
      <c r="K37" s="25">
        <f t="shared" si="3"/>
        <v>2037339.4195525588</v>
      </c>
    </row>
    <row r="38" spans="1:11" ht="15">
      <c r="A38" s="10">
        <f t="shared" si="4"/>
        <v>29</v>
      </c>
      <c r="B38" s="11">
        <f t="shared" si="5"/>
        <v>53</v>
      </c>
      <c r="C38" s="22">
        <f t="shared" si="6"/>
        <v>4444901.000980145</v>
      </c>
      <c r="D38" s="23">
        <v>0.01</v>
      </c>
      <c r="E38" s="35">
        <f t="shared" si="0"/>
        <v>3333675.7507351087</v>
      </c>
      <c r="F38" s="36">
        <f t="shared" si="1"/>
        <v>1111225.2502450363</v>
      </c>
      <c r="G38" s="41">
        <f t="shared" si="7"/>
        <v>611201825.8657676</v>
      </c>
      <c r="H38" s="24">
        <f t="shared" si="8"/>
        <v>13334703.002940435</v>
      </c>
      <c r="I38" s="24">
        <f t="shared" si="2"/>
        <v>37472191.73212248</v>
      </c>
      <c r="J38" s="42">
        <f t="shared" si="9"/>
        <v>662008720.6008306</v>
      </c>
      <c r="K38" s="25">
        <f t="shared" si="3"/>
        <v>2206695.735336102</v>
      </c>
    </row>
    <row r="39" spans="1:11" ht="15">
      <c r="A39" s="10">
        <f t="shared" si="4"/>
        <v>30</v>
      </c>
      <c r="B39" s="11">
        <f t="shared" si="5"/>
        <v>54</v>
      </c>
      <c r="C39" s="22">
        <f t="shared" si="6"/>
        <v>4489350.010989947</v>
      </c>
      <c r="D39" s="23">
        <v>0.01</v>
      </c>
      <c r="E39" s="35">
        <f t="shared" si="0"/>
        <v>3367012.5082424604</v>
      </c>
      <c r="F39" s="36">
        <f t="shared" si="1"/>
        <v>1122337.5027474868</v>
      </c>
      <c r="G39" s="41">
        <f t="shared" si="7"/>
        <v>662008720.6008306</v>
      </c>
      <c r="H39" s="24">
        <f t="shared" si="8"/>
        <v>13468050.032969842</v>
      </c>
      <c r="I39" s="24">
        <f t="shared" si="2"/>
        <v>40528606.23802802</v>
      </c>
      <c r="J39" s="42">
        <f t="shared" si="9"/>
        <v>716005376.8718284</v>
      </c>
      <c r="K39" s="25">
        <f t="shared" si="3"/>
        <v>2386684.5895727617</v>
      </c>
    </row>
    <row r="40" spans="1:11" ht="15">
      <c r="A40" s="10">
        <f t="shared" si="4"/>
        <v>31</v>
      </c>
      <c r="B40" s="11">
        <f t="shared" si="5"/>
        <v>55</v>
      </c>
      <c r="C40" s="22">
        <f t="shared" si="6"/>
        <v>4534243.511099847</v>
      </c>
      <c r="D40" s="23">
        <v>0.01</v>
      </c>
      <c r="E40" s="35">
        <f t="shared" si="0"/>
        <v>3400682.6333248853</v>
      </c>
      <c r="F40" s="36">
        <f t="shared" si="1"/>
        <v>1133560.8777749618</v>
      </c>
      <c r="G40" s="41">
        <f t="shared" si="7"/>
        <v>716005376.8718284</v>
      </c>
      <c r="H40" s="24">
        <f t="shared" si="8"/>
        <v>13602730.533299541</v>
      </c>
      <c r="I40" s="24">
        <f t="shared" si="2"/>
        <v>43776486.44430768</v>
      </c>
      <c r="J40" s="42">
        <f t="shared" si="9"/>
        <v>773384593.8494357</v>
      </c>
      <c r="K40" s="25">
        <f t="shared" si="3"/>
        <v>2577948.6461647856</v>
      </c>
    </row>
    <row r="41" spans="1:11" ht="15">
      <c r="A41" s="10">
        <f t="shared" si="4"/>
        <v>32</v>
      </c>
      <c r="B41" s="11">
        <f t="shared" si="5"/>
        <v>56</v>
      </c>
      <c r="C41" s="22">
        <f t="shared" si="6"/>
        <v>4579585.946210845</v>
      </c>
      <c r="D41" s="23">
        <v>0.01</v>
      </c>
      <c r="E41" s="35">
        <f t="shared" si="0"/>
        <v>3434689.459658134</v>
      </c>
      <c r="F41" s="36">
        <f t="shared" si="1"/>
        <v>1144896.4865527113</v>
      </c>
      <c r="G41" s="41">
        <f t="shared" si="7"/>
        <v>773384593.8494357</v>
      </c>
      <c r="H41" s="24">
        <f t="shared" si="8"/>
        <v>13738757.838632535</v>
      </c>
      <c r="I41" s="24">
        <f t="shared" si="2"/>
        <v>47227401.101284094</v>
      </c>
      <c r="J41" s="42">
        <f t="shared" si="9"/>
        <v>834350752.7893524</v>
      </c>
      <c r="K41" s="25">
        <f t="shared" si="3"/>
        <v>2781169.175964508</v>
      </c>
    </row>
    <row r="42" spans="1:11" ht="15">
      <c r="A42" s="10">
        <f t="shared" si="4"/>
        <v>33</v>
      </c>
      <c r="B42" s="11">
        <f t="shared" si="5"/>
        <v>57</v>
      </c>
      <c r="C42" s="22">
        <f t="shared" si="6"/>
        <v>4625381.805672954</v>
      </c>
      <c r="D42" s="23">
        <v>0.01</v>
      </c>
      <c r="E42" s="35">
        <f t="shared" si="0"/>
        <v>3469036.354254715</v>
      </c>
      <c r="F42" s="36">
        <f t="shared" si="1"/>
        <v>1156345.4514182385</v>
      </c>
      <c r="G42" s="41">
        <f t="shared" si="7"/>
        <v>834350752.7893524</v>
      </c>
      <c r="H42" s="24">
        <f t="shared" si="8"/>
        <v>13876145.41701886</v>
      </c>
      <c r="I42" s="24">
        <f t="shared" si="2"/>
        <v>50893613.89238228</v>
      </c>
      <c r="J42" s="42">
        <f t="shared" si="9"/>
        <v>899120512.0987536</v>
      </c>
      <c r="K42" s="25">
        <f t="shared" si="3"/>
        <v>2997068.3736625123</v>
      </c>
    </row>
    <row r="43" spans="1:11" ht="15">
      <c r="A43" s="10">
        <f t="shared" si="4"/>
        <v>34</v>
      </c>
      <c r="B43" s="11">
        <f t="shared" si="5"/>
        <v>58</v>
      </c>
      <c r="C43" s="22">
        <f t="shared" si="6"/>
        <v>4671635.623729683</v>
      </c>
      <c r="D43" s="23">
        <v>0.01</v>
      </c>
      <c r="E43" s="35">
        <f t="shared" si="0"/>
        <v>3503726.7177972626</v>
      </c>
      <c r="F43" s="36">
        <f t="shared" si="1"/>
        <v>1167908.9059324209</v>
      </c>
      <c r="G43" s="41">
        <f t="shared" si="7"/>
        <v>899120512.0987536</v>
      </c>
      <c r="H43" s="24">
        <f t="shared" si="8"/>
        <v>14014906.87118905</v>
      </c>
      <c r="I43" s="24">
        <f t="shared" si="2"/>
        <v>54788125.13819655</v>
      </c>
      <c r="J43" s="42">
        <f t="shared" si="9"/>
        <v>967923544.1081392</v>
      </c>
      <c r="K43" s="25">
        <f t="shared" si="3"/>
        <v>3226411.813693797</v>
      </c>
    </row>
    <row r="44" spans="1:11" ht="15">
      <c r="A44" s="10">
        <f aca="true" t="shared" si="11" ref="A44:A45">A43+1</f>
        <v>35</v>
      </c>
      <c r="B44" s="11">
        <f aca="true" t="shared" si="12" ref="B44:B45">B43+1</f>
        <v>59</v>
      </c>
      <c r="C44" s="22">
        <f t="shared" si="6"/>
        <v>4718351.97996698</v>
      </c>
      <c r="D44" s="23">
        <v>0.01</v>
      </c>
      <c r="E44" s="35">
        <f t="shared" si="0"/>
        <v>3538763.9849752355</v>
      </c>
      <c r="F44" s="36">
        <f t="shared" si="1"/>
        <v>1179587.994991745</v>
      </c>
      <c r="G44" s="41">
        <f t="shared" si="7"/>
        <v>967923544.1081392</v>
      </c>
      <c r="H44" s="24">
        <f t="shared" si="8"/>
        <v>14155055.939900942</v>
      </c>
      <c r="I44" s="24">
        <f t="shared" si="2"/>
        <v>58924716.002882406</v>
      </c>
      <c r="J44" s="42">
        <f t="shared" si="9"/>
        <v>1041003316.0509225</v>
      </c>
      <c r="K44" s="25">
        <f t="shared" si="3"/>
        <v>3470011.053503075</v>
      </c>
    </row>
    <row r="45" spans="1:11" ht="15">
      <c r="A45" s="26">
        <f t="shared" si="11"/>
        <v>36</v>
      </c>
      <c r="B45" s="27">
        <f t="shared" si="12"/>
        <v>60</v>
      </c>
      <c r="C45" s="28">
        <f t="shared" si="6"/>
        <v>4765535.499766651</v>
      </c>
      <c r="D45" s="29">
        <v>0.01</v>
      </c>
      <c r="E45" s="37">
        <f t="shared" si="0"/>
        <v>3574151.6248249877</v>
      </c>
      <c r="F45" s="38">
        <f t="shared" si="1"/>
        <v>1191383.8749416627</v>
      </c>
      <c r="G45" s="43">
        <f t="shared" si="7"/>
        <v>1041003316.0509225</v>
      </c>
      <c r="H45" s="30">
        <f t="shared" si="8"/>
        <v>14296606.49929995</v>
      </c>
      <c r="I45" s="30">
        <f t="shared" si="2"/>
        <v>63317995.35301335</v>
      </c>
      <c r="J45" s="44">
        <f t="shared" si="9"/>
        <v>1118617917.903236</v>
      </c>
      <c r="K45" s="31">
        <f t="shared" si="3"/>
        <v>3728726.3930107863</v>
      </c>
    </row>
  </sheetData>
  <hyperlinks>
    <hyperlink ref="A3" r:id="rId1" display="http://www.ejecutivojoven.com/"/>
  </hyperlinks>
  <printOptions/>
  <pageMargins left="0.7" right="0.7" top="0.75" bottom="0.75" header="0.3" footer="0.3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EjecutivoJoven.com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Justiniano</dc:creator>
  <cp:keywords/>
  <dc:description/>
  <cp:lastModifiedBy>Javier Justiniano</cp:lastModifiedBy>
  <dcterms:created xsi:type="dcterms:W3CDTF">2020-04-20T23:49:09Z</dcterms:created>
  <dcterms:modified xsi:type="dcterms:W3CDTF">2020-04-21T11:48:38Z</dcterms:modified>
  <cp:category/>
  <cp:version/>
  <cp:contentType/>
  <cp:contentStatus/>
</cp:coreProperties>
</file>